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fbb455980e8758a/Documents/2025/"/>
    </mc:Choice>
  </mc:AlternateContent>
  <xr:revisionPtr revIDLastSave="0" documentId="8_{A0E7A6F2-6450-47E6-BE78-EDBB67143FAD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INSTRUCCIONES" sheetId="3" r:id="rId1"/>
    <sheet name="PLANTILLA" sheetId="1" r:id="rId2"/>
    <sheet name="CONVERSION 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0" i="2" l="1"/>
  <c r="K20" i="2"/>
  <c r="J20" i="2"/>
  <c r="M18" i="2"/>
  <c r="L18" i="2"/>
  <c r="M24" i="2"/>
  <c r="K24" i="2"/>
  <c r="J24" i="2" s="1"/>
  <c r="L24" i="2" s="1"/>
  <c r="M22" i="2"/>
  <c r="K22" i="2"/>
  <c r="J22" i="2"/>
  <c r="L22" i="2" s="1"/>
  <c r="L20" i="2"/>
  <c r="K18" i="2"/>
  <c r="J18" i="2"/>
  <c r="I49" i="1"/>
  <c r="J49" i="1" s="1"/>
  <c r="I48" i="1"/>
  <c r="J48" i="1" s="1"/>
  <c r="I47" i="1"/>
  <c r="J47" i="1" s="1"/>
  <c r="I46" i="1"/>
  <c r="J46" i="1" s="1"/>
  <c r="I45" i="1"/>
  <c r="J45" i="1" s="1"/>
  <c r="I44" i="1"/>
  <c r="J44" i="1" s="1"/>
  <c r="I43" i="1"/>
  <c r="J43" i="1" s="1"/>
  <c r="I42" i="1"/>
  <c r="J42" i="1" s="1"/>
  <c r="I41" i="1"/>
  <c r="J41" i="1" s="1"/>
  <c r="I40" i="1"/>
  <c r="J40" i="1" s="1"/>
  <c r="I39" i="1"/>
  <c r="J39" i="1" s="1"/>
  <c r="I38" i="1"/>
  <c r="J38" i="1" s="1"/>
  <c r="I37" i="1"/>
  <c r="J37" i="1" s="1"/>
  <c r="I36" i="1"/>
  <c r="J36" i="1" s="1"/>
  <c r="I35" i="1"/>
  <c r="J35" i="1" s="1"/>
  <c r="I34" i="1"/>
  <c r="J34" i="1" s="1"/>
  <c r="G33" i="1"/>
  <c r="I33" i="1" s="1"/>
  <c r="J33" i="1" s="1"/>
  <c r="I32" i="1"/>
  <c r="J32" i="1" s="1"/>
  <c r="I31" i="1"/>
  <c r="J31" i="1" s="1"/>
  <c r="I30" i="1"/>
  <c r="J30" i="1" s="1"/>
  <c r="D25" i="1"/>
  <c r="I52" i="1" l="1"/>
  <c r="H16" i="1" s="1"/>
  <c r="J52" i="1"/>
  <c r="I16" i="1" s="1"/>
  <c r="I17" i="1" s="1"/>
  <c r="I18" i="1" s="1"/>
  <c r="H18" i="1" l="1"/>
  <c r="H20" i="1" s="1"/>
  <c r="H21" i="1" s="1"/>
  <c r="H22" i="1" s="1"/>
  <c r="H25" i="1" s="1"/>
  <c r="H26" i="1" s="1"/>
  <c r="H17" i="1"/>
  <c r="I20" i="1"/>
  <c r="I21" i="1" s="1"/>
  <c r="I22" i="1" l="1"/>
  <c r="I25" i="1" s="1"/>
  <c r="I26" i="1" s="1"/>
</calcChain>
</file>

<file path=xl/sharedStrings.xml><?xml version="1.0" encoding="utf-8"?>
<sst xmlns="http://schemas.openxmlformats.org/spreadsheetml/2006/main" count="59" uniqueCount="47">
  <si>
    <t>RESUMEN</t>
  </si>
  <si>
    <t>MONEDA LOCAL</t>
  </si>
  <si>
    <t>USD</t>
  </si>
  <si>
    <t>NOMBRE DE LA RECETA</t>
  </si>
  <si>
    <t>COSTO DE ELABORACION</t>
  </si>
  <si>
    <t>RENDIMIENTO PORCIONES</t>
  </si>
  <si>
    <t>% DE GANANCIA</t>
  </si>
  <si>
    <t>COSTO TOTAL</t>
  </si>
  <si>
    <t>% DE IMPUESTOS</t>
  </si>
  <si>
    <t>kg</t>
  </si>
  <si>
    <t>GANANCIA</t>
  </si>
  <si>
    <t>gr</t>
  </si>
  <si>
    <t>PRECIO DE VENTA</t>
  </si>
  <si>
    <t>oz</t>
  </si>
  <si>
    <t>TASA DE CAMBIO $ VS MONEDA LOCAL</t>
  </si>
  <si>
    <t>IMPUESTOS</t>
  </si>
  <si>
    <t>lb</t>
  </si>
  <si>
    <t>und</t>
  </si>
  <si>
    <t>FECHA DEL CALCULO</t>
  </si>
  <si>
    <t>PRECIO DE VENTA + IMPUESTOS</t>
  </si>
  <si>
    <t>MATERIA PRIMA</t>
  </si>
  <si>
    <t>CANTIDAD UTILIZADA EN RECETA</t>
  </si>
  <si>
    <t>INGREDIENTES</t>
  </si>
  <si>
    <t>COSTO</t>
  </si>
  <si>
    <t>CANTIDAD</t>
  </si>
  <si>
    <t>UNIDAD</t>
  </si>
  <si>
    <t>CANTIDAD A UTILIZAR</t>
  </si>
  <si>
    <t>COSTO EN MONEDA LOCAL</t>
  </si>
  <si>
    <t>COSTO EN $</t>
  </si>
  <si>
    <t>HUEVOS</t>
  </si>
  <si>
    <t>LECHE CONDENSADA</t>
  </si>
  <si>
    <t>LECHE EVAPORADA</t>
  </si>
  <si>
    <t>LECHE COMPLETA</t>
  </si>
  <si>
    <t>MONEDA NACIONAL</t>
  </si>
  <si>
    <t>DOLARES</t>
  </si>
  <si>
    <t>TOTAL COSTO DE RECETA</t>
  </si>
  <si>
    <t>Oz</t>
  </si>
  <si>
    <t>PESO kg</t>
  </si>
  <si>
    <t>PESO lb</t>
  </si>
  <si>
    <t>PESO gr</t>
  </si>
  <si>
    <t>PESO Oz</t>
  </si>
  <si>
    <t>cc</t>
  </si>
  <si>
    <t>ml</t>
  </si>
  <si>
    <t>% DE COSTOS INDIRECTOS</t>
  </si>
  <si>
    <t xml:space="preserve">COSTO DIRECTOS  </t>
  </si>
  <si>
    <t>PRECIO DE VENTA + IMPUESTOS (PORCION)</t>
  </si>
  <si>
    <t>PASTEL IMPOSIBLE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</si>
</sst>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9" tint="0.59999389629810485"/>
      <name val="Calibri"/>
      <family val="2"/>
      <scheme val="minor"/>
    </font>
    <font>
      <sz val="14"/>
      <color theme="9" tint="0.59999389629810485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" fontId="1" fillId="3" borderId="1" xfId="0" applyNumberFormat="1" applyFont="1" applyFill="1" applyBorder="1" applyAlignment="1" applyProtection="1">
      <alignment horizontal="center" vertical="center" wrapText="1"/>
      <protection hidden="1"/>
    </xf>
    <xf numFmtId="2" fontId="1" fillId="3" borderId="1" xfId="0" applyNumberFormat="1" applyFont="1" applyFill="1" applyBorder="1" applyAlignment="1" applyProtection="1">
      <alignment horizontal="center" vertical="center" wrapText="1"/>
      <protection hidden="1"/>
    </xf>
    <xf numFmtId="1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4" fontId="4" fillId="4" borderId="1" xfId="0" applyNumberFormat="1" applyFont="1" applyFill="1" applyBorder="1" applyAlignment="1" applyProtection="1">
      <alignment horizontal="center" vertical="center" wrapText="1"/>
      <protection hidden="1"/>
    </xf>
    <xf numFmtId="2" fontId="4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2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2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4" fontId="1" fillId="4" borderId="0" xfId="0" applyNumberFormat="1" applyFont="1" applyFill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vertical="center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2" fontId="6" fillId="2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hidden="1"/>
    </xf>
    <xf numFmtId="164" fontId="6" fillId="0" borderId="0" xfId="0" applyNumberFormat="1" applyFont="1" applyAlignment="1" applyProtection="1">
      <alignment horizontal="center" vertical="center"/>
      <protection hidden="1"/>
    </xf>
    <xf numFmtId="164" fontId="6" fillId="0" borderId="0" xfId="0" applyNumberFormat="1" applyFont="1" applyProtection="1">
      <protection hidden="1"/>
    </xf>
    <xf numFmtId="4" fontId="1" fillId="4" borderId="0" xfId="0" applyNumberFormat="1" applyFont="1" applyFill="1" applyAlignment="1" applyProtection="1">
      <alignment horizontal="center" vertical="center" wrapText="1"/>
      <protection locked="0"/>
    </xf>
    <xf numFmtId="2" fontId="1" fillId="4" borderId="0" xfId="0" applyNumberFormat="1" applyFont="1" applyFill="1" applyAlignment="1" applyProtection="1">
      <alignment horizontal="center" vertical="center" wrapText="1"/>
      <protection locked="0"/>
    </xf>
    <xf numFmtId="14" fontId="1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2" fillId="5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C50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500063</xdr:colOff>
      <xdr:row>14</xdr:row>
      <xdr:rowOff>50005</xdr:rowOff>
    </xdr:from>
    <xdr:to>
      <xdr:col>12</xdr:col>
      <xdr:colOff>719138</xdr:colOff>
      <xdr:row>23</xdr:row>
      <xdr:rowOff>142874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310063" y="621505"/>
          <a:ext cx="5553075" cy="18073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1. Introducir</a:t>
          </a:r>
          <a:r>
            <a:rPr lang="en-US" sz="1100" baseline="0"/>
            <a:t> el nombre de la receta.</a:t>
          </a:r>
        </a:p>
        <a:p>
          <a:r>
            <a:rPr lang="en-US" sz="1100" baseline="0"/>
            <a:t>2. Introducir el rendimineto de las porciones, se es una torta colocar 1.</a:t>
          </a:r>
        </a:p>
        <a:p>
          <a:r>
            <a:rPr lang="en-US" sz="1100" baseline="0"/>
            <a:t>3. Colocar el % de ganancia deseado.</a:t>
          </a:r>
        </a:p>
        <a:p>
          <a:r>
            <a:rPr lang="en-US" sz="1100" baseline="0"/>
            <a:t>4. Colocar al valor del impuesto, si no se quiere tomar en cuenta colocar el valor cero (0)</a:t>
          </a:r>
        </a:p>
        <a:p>
          <a:r>
            <a:rPr lang="en-US" sz="1100" baseline="0"/>
            <a:t>5. Esta pantilla calcula los costos en moneda locar y dolares, para ello, se dece colocar la tasa de cambio de tu pais.</a:t>
          </a:r>
        </a:p>
        <a:p>
          <a:r>
            <a:rPr lang="en-US" sz="1100" baseline="0"/>
            <a:t>6.Colocar % de gastos indirectos, son gastos dificil de calcular como gas, electricidad, porciones muy pequenas.</a:t>
          </a:r>
        </a:p>
        <a:p>
          <a:r>
            <a:rPr lang="en-US" sz="1100" baseline="0"/>
            <a:t>7. La fecha del calculo se coloca de forma automatica.</a:t>
          </a:r>
          <a:endParaRPr lang="en-US" sz="1100"/>
        </a:p>
      </xdr:txBody>
    </xdr:sp>
    <xdr:clientData/>
  </xdr:twoCellAnchor>
  <xdr:twoCellAnchor editAs="oneCell">
    <xdr:from>
      <xdr:col>0</xdr:col>
      <xdr:colOff>0</xdr:colOff>
      <xdr:row>26</xdr:row>
      <xdr:rowOff>38100</xdr:rowOff>
    </xdr:from>
    <xdr:to>
      <xdr:col>9</xdr:col>
      <xdr:colOff>733425</xdr:colOff>
      <xdr:row>47</xdr:row>
      <xdr:rowOff>28575</xdr:rowOff>
    </xdr:to>
    <xdr:pic>
      <xdr:nvPicPr>
        <xdr:cNvPr id="2052" name="Picture 4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95600"/>
          <a:ext cx="7591425" cy="39909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28236</xdr:colOff>
      <xdr:row>33</xdr:row>
      <xdr:rowOff>22111</xdr:rowOff>
    </xdr:from>
    <xdr:to>
      <xdr:col>17</xdr:col>
      <xdr:colOff>247311</xdr:colOff>
      <xdr:row>36</xdr:row>
      <xdr:rowOff>22113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48236" y="4213111"/>
          <a:ext cx="5553075" cy="5715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 baseline="0"/>
            <a:t>8. tiene capacidad para 20 ingredientes,  la unidad del  empaque  del ingrediente debe ser igual que la unidad de la porcion.</a:t>
          </a:r>
        </a:p>
      </xdr:txBody>
    </xdr:sp>
    <xdr:clientData/>
  </xdr:twoCellAnchor>
  <xdr:twoCellAnchor>
    <xdr:from>
      <xdr:col>7</xdr:col>
      <xdr:colOff>7145</xdr:colOff>
      <xdr:row>51</xdr:row>
      <xdr:rowOff>128586</xdr:rowOff>
    </xdr:from>
    <xdr:to>
      <xdr:col>14</xdr:col>
      <xdr:colOff>226220</xdr:colOff>
      <xdr:row>59</xdr:row>
      <xdr:rowOff>127000</xdr:rowOff>
    </xdr:to>
    <xdr:sp macro="" textlink="">
      <xdr:nvSpPr>
        <xdr:cNvPr id="7" name="6 CuadroTex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341145" y="7748586"/>
          <a:ext cx="5553075" cy="15224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 baseline="0"/>
            <a:t>9. En la tabla resumen tendras, el costo de elaboracio.</a:t>
          </a:r>
        </a:p>
        <a:p>
          <a:r>
            <a:rPr lang="en-US" sz="1100" baseline="0"/>
            <a:t>10. Costos indirectos en funcion al % colocado.</a:t>
          </a:r>
        </a:p>
        <a:p>
          <a:r>
            <a:rPr lang="en-US" sz="1100" baseline="0"/>
            <a:t>11. Costo total.</a:t>
          </a:r>
        </a:p>
        <a:p>
          <a:r>
            <a:rPr lang="en-US" sz="1100" baseline="0"/>
            <a:t>12. Ganancia en funcion al % colocado.</a:t>
          </a:r>
        </a:p>
        <a:p>
          <a:r>
            <a:rPr lang="en-US" sz="1100" baseline="0"/>
            <a:t>13. Precio de venta.</a:t>
          </a:r>
        </a:p>
        <a:p>
          <a:r>
            <a:rPr lang="en-US" sz="1100" baseline="0"/>
            <a:t>14. Impuestos.</a:t>
          </a:r>
        </a:p>
        <a:p>
          <a:r>
            <a:rPr lang="en-US" sz="1100" baseline="0"/>
            <a:t>15.Precio de venta mas impuestos.</a:t>
          </a:r>
        </a:p>
        <a:p>
          <a:r>
            <a:rPr lang="en-US" sz="1100" baseline="0"/>
            <a:t>16. Precio de venta por porcion.</a:t>
          </a:r>
        </a:p>
        <a:p>
          <a:r>
            <a:rPr lang="en-US" sz="1100" baseline="0"/>
            <a:t> </a:t>
          </a:r>
        </a:p>
      </xdr:txBody>
    </xdr:sp>
    <xdr:clientData/>
  </xdr:twoCellAnchor>
  <xdr:twoCellAnchor editAs="oneCell">
    <xdr:from>
      <xdr:col>0</xdr:col>
      <xdr:colOff>11906</xdr:colOff>
      <xdr:row>12</xdr:row>
      <xdr:rowOff>59531</xdr:rowOff>
    </xdr:from>
    <xdr:to>
      <xdr:col>5</xdr:col>
      <xdr:colOff>202406</xdr:colOff>
      <xdr:row>25</xdr:row>
      <xdr:rowOff>78581</xdr:rowOff>
    </xdr:to>
    <xdr:pic>
      <xdr:nvPicPr>
        <xdr:cNvPr id="2058" name="Picture 10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" y="250031"/>
          <a:ext cx="4000500" cy="2495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206375</xdr:colOff>
      <xdr:row>47</xdr:row>
      <xdr:rowOff>111125</xdr:rowOff>
    </xdr:from>
    <xdr:to>
      <xdr:col>6</xdr:col>
      <xdr:colOff>758825</xdr:colOff>
      <xdr:row>64</xdr:row>
      <xdr:rowOff>53975</xdr:rowOff>
    </xdr:to>
    <xdr:pic>
      <xdr:nvPicPr>
        <xdr:cNvPr id="2062" name="Picture 14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06375" y="6969125"/>
          <a:ext cx="5124450" cy="318135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0</xdr:row>
      <xdr:rowOff>142876</xdr:rowOff>
    </xdr:from>
    <xdr:to>
      <xdr:col>19</xdr:col>
      <xdr:colOff>158750</xdr:colOff>
      <xdr:row>13</xdr:row>
      <xdr:rowOff>47625</xdr:rowOff>
    </xdr:to>
    <xdr:grpSp>
      <xdr:nvGrpSpPr>
        <xdr:cNvPr id="17" name="16 Grup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0" y="142876"/>
          <a:ext cx="14636750" cy="2384010"/>
          <a:chOff x="0" y="142876"/>
          <a:chExt cx="14636750" cy="2381249"/>
        </a:xfrm>
      </xdr:grpSpPr>
      <xdr:grpSp>
        <xdr:nvGrpSpPr>
          <xdr:cNvPr id="13" name="12 Grup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GrpSpPr/>
        </xdr:nvGrpSpPr>
        <xdr:grpSpPr>
          <a:xfrm>
            <a:off x="0" y="142876"/>
            <a:ext cx="14589580" cy="1979837"/>
            <a:chOff x="0" y="142876"/>
            <a:chExt cx="14589580" cy="1789337"/>
          </a:xfrm>
        </xdr:grpSpPr>
        <xdr:pic>
          <xdr:nvPicPr>
            <xdr:cNvPr id="8" name="7 Imagen" descr="WhatsApp Image 2023-07-07 at 8.10.55 AM.jpeg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/>
            <a:stretch>
              <a:fillRect/>
            </a:stretch>
          </xdr:blipFill>
          <xdr:spPr>
            <a:xfrm>
              <a:off x="0" y="142876"/>
              <a:ext cx="2163536" cy="1741713"/>
            </a:xfrm>
            <a:prstGeom prst="rect">
              <a:avLst/>
            </a:prstGeom>
          </xdr:spPr>
        </xdr:pic>
        <xdr:pic>
          <xdr:nvPicPr>
            <xdr:cNvPr id="11" name="10 Imagen" descr="WhatsApp Image 2023-07-07 at 8.10.55 AM.jpeg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/>
            <a:stretch>
              <a:fillRect/>
            </a:stretch>
          </xdr:blipFill>
          <xdr:spPr>
            <a:xfrm>
              <a:off x="12426044" y="190500"/>
              <a:ext cx="2163536" cy="1741713"/>
            </a:xfrm>
            <a:prstGeom prst="rect">
              <a:avLst/>
            </a:prstGeom>
          </xdr:spPr>
        </xdr:pic>
        <xdr:sp macro="" textlink="">
          <xdr:nvSpPr>
            <xdr:cNvPr id="12" name="11 Rectángulo redondeado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2680607" y="367394"/>
              <a:ext cx="9021536" cy="1551214"/>
            </a:xfrm>
            <a:prstGeom prst="roundRect">
              <a:avLst/>
            </a:prstGeom>
            <a:solidFill>
              <a:srgbClr val="BC505A"/>
            </a:solidFill>
            <a:scene3d>
              <a:camera prst="orthographicFront"/>
              <a:lightRig rig="threePt" dir="t"/>
            </a:scene3d>
            <a:sp3d>
              <a:bevelB prst="angle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6600" b="1"/>
                <a:t>TODO POSTRES  </a:t>
              </a:r>
            </a:p>
          </xdr:txBody>
        </xdr:sp>
      </xdr:grpSp>
      <xdr:sp macro="" textlink="">
        <xdr:nvSpPr>
          <xdr:cNvPr id="14" name="13 CuadroTexto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12747625" y="1873250"/>
            <a:ext cx="1889125" cy="650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 sz="1600" b="1"/>
              <a:t>@todopostresve</a:t>
            </a:r>
          </a:p>
        </xdr:txBody>
      </xdr:sp>
      <xdr:sp macro="" textlink="">
        <xdr:nvSpPr>
          <xdr:cNvPr id="15" name="14 CuadroText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 txBox="1"/>
        </xdr:nvSpPr>
        <xdr:spPr>
          <a:xfrm>
            <a:off x="200025" y="1787525"/>
            <a:ext cx="1889125" cy="339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 sz="1600" b="1"/>
              <a:t>@todopostresve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317500</xdr:colOff>
      <xdr:row>0</xdr:row>
      <xdr:rowOff>142875</xdr:rowOff>
    </xdr:from>
    <xdr:to>
      <xdr:col>8</xdr:col>
      <xdr:colOff>2174875</xdr:colOff>
      <xdr:row>10</xdr:row>
      <xdr:rowOff>142874</xdr:rowOff>
    </xdr:to>
    <xdr:grpSp>
      <xdr:nvGrpSpPr>
        <xdr:cNvPr id="6" name="5 Grupo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pSpPr/>
      </xdr:nvGrpSpPr>
      <xdr:grpSpPr>
        <a:xfrm>
          <a:off x="1926167" y="142875"/>
          <a:ext cx="15255875" cy="2328332"/>
          <a:chOff x="0" y="142876"/>
          <a:chExt cx="14636750" cy="2381249"/>
        </a:xfrm>
      </xdr:grpSpPr>
      <xdr:grpSp>
        <xdr:nvGrpSpPr>
          <xdr:cNvPr id="7" name="12 Grupo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GrpSpPr/>
        </xdr:nvGrpSpPr>
        <xdr:grpSpPr>
          <a:xfrm>
            <a:off x="0" y="142876"/>
            <a:ext cx="14589580" cy="1979837"/>
            <a:chOff x="0" y="142876"/>
            <a:chExt cx="14589580" cy="1789337"/>
          </a:xfrm>
        </xdr:grpSpPr>
        <xdr:pic>
          <xdr:nvPicPr>
            <xdr:cNvPr id="10" name="9 Imagen" descr="WhatsApp Image 2023-07-07 at 8.10.55 AM.jpeg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tretch>
              <a:fillRect/>
            </a:stretch>
          </xdr:blipFill>
          <xdr:spPr>
            <a:xfrm>
              <a:off x="0" y="142876"/>
              <a:ext cx="2163536" cy="1741713"/>
            </a:xfrm>
            <a:prstGeom prst="rect">
              <a:avLst/>
            </a:prstGeom>
          </xdr:spPr>
        </xdr:pic>
        <xdr:pic>
          <xdr:nvPicPr>
            <xdr:cNvPr id="11" name="10 Imagen" descr="WhatsApp Image 2023-07-07 at 8.10.55 AM.jpeg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tretch>
              <a:fillRect/>
            </a:stretch>
          </xdr:blipFill>
          <xdr:spPr>
            <a:xfrm>
              <a:off x="12426044" y="190500"/>
              <a:ext cx="2163536" cy="1741713"/>
            </a:xfrm>
            <a:prstGeom prst="rect">
              <a:avLst/>
            </a:prstGeom>
          </xdr:spPr>
        </xdr:pic>
        <xdr:sp macro="" textlink="">
          <xdr:nvSpPr>
            <xdr:cNvPr id="12" name="11 Rectángulo redondeado"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2680607" y="367394"/>
              <a:ext cx="9021536" cy="1551214"/>
            </a:xfrm>
            <a:prstGeom prst="roundRect">
              <a:avLst/>
            </a:prstGeom>
            <a:solidFill>
              <a:srgbClr val="BC505A"/>
            </a:solidFill>
            <a:scene3d>
              <a:camera prst="orthographicFront"/>
              <a:lightRig rig="threePt" dir="t"/>
            </a:scene3d>
            <a:sp3d>
              <a:bevelB prst="angle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6600" b="1"/>
                <a:t>TODO POSTRES  </a:t>
              </a:r>
            </a:p>
          </xdr:txBody>
        </xdr:sp>
      </xdr:grpSp>
      <xdr:sp macro="" textlink="">
        <xdr:nvSpPr>
          <xdr:cNvPr id="8" name="7 CuadroTexto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 txBox="1"/>
        </xdr:nvSpPr>
        <xdr:spPr>
          <a:xfrm>
            <a:off x="12747625" y="1873250"/>
            <a:ext cx="1889125" cy="650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 sz="1600" b="1"/>
              <a:t>@todopostresve</a:t>
            </a:r>
          </a:p>
        </xdr:txBody>
      </xdr:sp>
      <xdr:sp macro="" textlink="">
        <xdr:nvSpPr>
          <xdr:cNvPr id="9" name="8 CuadroTexto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 txBox="1"/>
        </xdr:nvSpPr>
        <xdr:spPr>
          <a:xfrm>
            <a:off x="200025" y="1787525"/>
            <a:ext cx="1889125" cy="339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 sz="1600" b="1"/>
              <a:t>@todopostresve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176892</xdr:colOff>
      <xdr:row>1</xdr:row>
      <xdr:rowOff>13607</xdr:rowOff>
    </xdr:from>
    <xdr:to>
      <xdr:col>18</xdr:col>
      <xdr:colOff>634999</xdr:colOff>
      <xdr:row>13</xdr:row>
      <xdr:rowOff>108856</xdr:rowOff>
    </xdr:to>
    <xdr:grpSp>
      <xdr:nvGrpSpPr>
        <xdr:cNvPr id="6" name="5 Grupo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975178" y="195036"/>
          <a:ext cx="15298964" cy="2272391"/>
          <a:chOff x="0" y="142876"/>
          <a:chExt cx="14636750" cy="2381249"/>
        </a:xfrm>
      </xdr:grpSpPr>
      <xdr:grpSp>
        <xdr:nvGrpSpPr>
          <xdr:cNvPr id="7" name="12 Grupo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GrpSpPr/>
        </xdr:nvGrpSpPr>
        <xdr:grpSpPr>
          <a:xfrm>
            <a:off x="0" y="142876"/>
            <a:ext cx="14589580" cy="1979837"/>
            <a:chOff x="0" y="142876"/>
            <a:chExt cx="14589580" cy="1789337"/>
          </a:xfrm>
        </xdr:grpSpPr>
        <xdr:pic>
          <xdr:nvPicPr>
            <xdr:cNvPr id="10" name="9 Imagen" descr="WhatsApp Image 2023-07-07 at 8.10.55 AM.jpeg">
              <a:extLst>
                <a:ext uri="{FF2B5EF4-FFF2-40B4-BE49-F238E27FC236}">
                  <a16:creationId xmlns:a16="http://schemas.microsoft.com/office/drawing/2014/main" id="{00000000-0008-0000-0200-00000A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tretch>
              <a:fillRect/>
            </a:stretch>
          </xdr:blipFill>
          <xdr:spPr>
            <a:xfrm>
              <a:off x="0" y="142876"/>
              <a:ext cx="2163536" cy="1741713"/>
            </a:xfrm>
            <a:prstGeom prst="rect">
              <a:avLst/>
            </a:prstGeom>
          </xdr:spPr>
        </xdr:pic>
        <xdr:pic>
          <xdr:nvPicPr>
            <xdr:cNvPr id="11" name="10 Imagen" descr="WhatsApp Image 2023-07-07 at 8.10.55 AM.jpeg">
              <a:extLst>
                <a:ext uri="{FF2B5EF4-FFF2-40B4-BE49-F238E27FC236}">
                  <a16:creationId xmlns:a16="http://schemas.microsoft.com/office/drawing/2014/main" id="{00000000-0008-0000-0200-00000B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tretch>
              <a:fillRect/>
            </a:stretch>
          </xdr:blipFill>
          <xdr:spPr>
            <a:xfrm>
              <a:off x="12426044" y="190500"/>
              <a:ext cx="2163536" cy="1741713"/>
            </a:xfrm>
            <a:prstGeom prst="rect">
              <a:avLst/>
            </a:prstGeom>
          </xdr:spPr>
        </xdr:pic>
        <xdr:sp macro="" textlink="">
          <xdr:nvSpPr>
            <xdr:cNvPr id="12" name="11 Rectángulo redondeado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SpPr/>
          </xdr:nvSpPr>
          <xdr:spPr>
            <a:xfrm>
              <a:off x="2680607" y="367394"/>
              <a:ext cx="9021536" cy="1551214"/>
            </a:xfrm>
            <a:prstGeom prst="roundRect">
              <a:avLst/>
            </a:prstGeom>
            <a:solidFill>
              <a:srgbClr val="BC505A"/>
            </a:solidFill>
            <a:scene3d>
              <a:camera prst="orthographicFront"/>
              <a:lightRig rig="threePt" dir="t"/>
            </a:scene3d>
            <a:sp3d>
              <a:bevelB prst="angle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6600" b="1"/>
                <a:t>TODO POSTRES  </a:t>
              </a:r>
            </a:p>
          </xdr:txBody>
        </xdr:sp>
      </xdr:grpSp>
      <xdr:sp macro="" textlink="">
        <xdr:nvSpPr>
          <xdr:cNvPr id="8" name="7 CuadroTexto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 txBox="1"/>
        </xdr:nvSpPr>
        <xdr:spPr>
          <a:xfrm>
            <a:off x="12747625" y="1873250"/>
            <a:ext cx="1889125" cy="650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 sz="1600" b="1"/>
              <a:t>@todopostresve</a:t>
            </a:r>
          </a:p>
        </xdr:txBody>
      </xdr:sp>
      <xdr:sp macro="" textlink="">
        <xdr:nvSpPr>
          <xdr:cNvPr id="9" name="8 CuadroTexto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 txBox="1"/>
        </xdr:nvSpPr>
        <xdr:spPr>
          <a:xfrm>
            <a:off x="200025" y="1787525"/>
            <a:ext cx="1889125" cy="339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 sz="1600" b="1"/>
              <a:t>@todopostresve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2:P11"/>
  <sheetViews>
    <sheetView showGridLines="0" topLeftCell="A18" zoomScale="115" zoomScaleNormal="115" zoomScalePageLayoutView="50" workbookViewId="0">
      <selection activeCell="Y26" sqref="Y26"/>
    </sheetView>
  </sheetViews>
  <sheetFormatPr defaultColWidth="10.90625" defaultRowHeight="14.5" x14ac:dyDescent="0.35"/>
  <sheetData>
    <row r="2" spans="4:16" ht="15" customHeight="1" x14ac:dyDescent="0.35"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4:16" ht="15" customHeight="1" x14ac:dyDescent="0.35"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4:16" ht="15" customHeight="1" x14ac:dyDescent="0.35"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4:16" ht="15" customHeight="1" x14ac:dyDescent="0.35"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4:16" ht="15" customHeight="1" x14ac:dyDescent="0.35"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4:16" ht="15" customHeight="1" x14ac:dyDescent="0.35"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4:16" ht="15" customHeight="1" x14ac:dyDescent="0.35"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4:16" ht="15" customHeight="1" x14ac:dyDescent="0.35"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</row>
    <row r="10" spans="4:16" ht="15" customHeight="1" x14ac:dyDescent="0.35"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</row>
    <row r="11" spans="4:16" ht="15" customHeight="1" x14ac:dyDescent="0.35"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</row>
  </sheetData>
  <sheetProtection password="ED23" sheet="1" objects="1" scenarios="1"/>
  <pageMargins left="0.70866141732283472" right="0.70866141732283472" top="0.74803149606299213" bottom="0.74803149606299213" header="0.31496062992125984" footer="0.31496062992125984"/>
  <pageSetup scale="53" orientation="landscape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2:O57"/>
  <sheetViews>
    <sheetView showGridLines="0" tabSelected="1" topLeftCell="A5" zoomScale="60" zoomScaleNormal="60" workbookViewId="0">
      <selection activeCell="E17" sqref="E17"/>
    </sheetView>
  </sheetViews>
  <sheetFormatPr defaultColWidth="11.453125" defaultRowHeight="18.5" x14ac:dyDescent="0.35"/>
  <cols>
    <col min="1" max="2" width="11.453125" style="2"/>
    <col min="3" max="3" width="43.81640625" style="2" customWidth="1"/>
    <col min="4" max="4" width="51.453125" style="2" customWidth="1"/>
    <col min="5" max="5" width="13.54296875" style="2" bestFit="1" customWidth="1"/>
    <col min="6" max="6" width="11.453125" style="2"/>
    <col min="7" max="7" width="52.7265625" style="2" bestFit="1" customWidth="1"/>
    <col min="8" max="8" width="18.7265625" style="2" customWidth="1"/>
    <col min="9" max="9" width="44.1796875" style="2" bestFit="1" customWidth="1"/>
    <col min="10" max="10" width="24.7265625" style="2" bestFit="1" customWidth="1"/>
    <col min="11" max="14" width="11.453125" style="2"/>
    <col min="15" max="15" width="11.453125" style="2" hidden="1" customWidth="1"/>
    <col min="16" max="16384" width="11.453125" style="2"/>
  </cols>
  <sheetData>
    <row r="12" spans="1:11" ht="19" thickBot="1" x14ac:dyDescent="0.4"/>
    <row r="13" spans="1:11" ht="19" thickTop="1" x14ac:dyDescent="0.35">
      <c r="A13" s="17"/>
      <c r="B13" s="18"/>
      <c r="C13" s="18"/>
      <c r="D13" s="18"/>
      <c r="E13" s="18"/>
      <c r="F13" s="18"/>
      <c r="G13" s="18"/>
      <c r="H13" s="18"/>
      <c r="I13" s="18"/>
      <c r="J13" s="18"/>
      <c r="K13" s="19"/>
    </row>
    <row r="14" spans="1:11" x14ac:dyDescent="0.35">
      <c r="A14" s="20"/>
      <c r="H14" s="42" t="s">
        <v>0</v>
      </c>
      <c r="I14" s="42"/>
      <c r="K14" s="21"/>
    </row>
    <row r="15" spans="1:11" x14ac:dyDescent="0.35">
      <c r="A15" s="20"/>
      <c r="H15" s="28" t="s">
        <v>1</v>
      </c>
      <c r="I15" s="28" t="s">
        <v>2</v>
      </c>
      <c r="K15" s="21"/>
    </row>
    <row r="16" spans="1:11" ht="30" customHeight="1" x14ac:dyDescent="0.35">
      <c r="A16" s="20"/>
      <c r="C16" s="28" t="s">
        <v>3</v>
      </c>
      <c r="D16" s="3" t="s">
        <v>46</v>
      </c>
      <c r="G16" s="28" t="s">
        <v>4</v>
      </c>
      <c r="H16" s="4">
        <f>I52</f>
        <v>316</v>
      </c>
      <c r="I16" s="5">
        <f>J52</f>
        <v>5.6428571428571423</v>
      </c>
      <c r="K16" s="21"/>
    </row>
    <row r="17" spans="1:15" ht="30" customHeight="1" x14ac:dyDescent="0.35">
      <c r="A17" s="20"/>
      <c r="C17" s="28" t="s">
        <v>5</v>
      </c>
      <c r="D17" s="3">
        <v>1</v>
      </c>
      <c r="G17" s="28" t="s">
        <v>44</v>
      </c>
      <c r="H17" s="4">
        <f>H16*D20</f>
        <v>145.36000000000001</v>
      </c>
      <c r="I17" s="4">
        <f>I16*0.45</f>
        <v>2.5392857142857141</v>
      </c>
      <c r="K17" s="21"/>
    </row>
    <row r="18" spans="1:15" ht="30" customHeight="1" x14ac:dyDescent="0.35">
      <c r="A18" s="20"/>
      <c r="C18" s="28" t="s">
        <v>6</v>
      </c>
      <c r="D18" s="6">
        <v>1</v>
      </c>
      <c r="G18" s="28" t="s">
        <v>7</v>
      </c>
      <c r="H18" s="4">
        <f>H17+H16</f>
        <v>461.36</v>
      </c>
      <c r="I18" s="4">
        <f>I17+I16</f>
        <v>8.1821428571428569</v>
      </c>
      <c r="K18" s="21"/>
    </row>
    <row r="19" spans="1:15" ht="30" customHeight="1" x14ac:dyDescent="0.35">
      <c r="A19" s="20"/>
      <c r="C19" s="28" t="s">
        <v>8</v>
      </c>
      <c r="D19" s="6">
        <v>0.2</v>
      </c>
      <c r="G19" s="7"/>
      <c r="H19" s="8"/>
      <c r="I19" s="9"/>
      <c r="K19" s="21"/>
      <c r="O19" s="2" t="s">
        <v>9</v>
      </c>
    </row>
    <row r="20" spans="1:15" ht="30" customHeight="1" x14ac:dyDescent="0.35">
      <c r="A20" s="20"/>
      <c r="C20" s="28" t="s">
        <v>43</v>
      </c>
      <c r="D20" s="6">
        <v>0.46</v>
      </c>
      <c r="G20" s="28" t="s">
        <v>10</v>
      </c>
      <c r="H20" s="15">
        <f>H18*D18</f>
        <v>461.36</v>
      </c>
      <c r="I20" s="16">
        <f>+I18*D18</f>
        <v>8.1821428571428569</v>
      </c>
      <c r="K20" s="21"/>
      <c r="O20" s="2" t="s">
        <v>11</v>
      </c>
    </row>
    <row r="21" spans="1:15" ht="30" customHeight="1" x14ac:dyDescent="0.35">
      <c r="A21" s="20"/>
      <c r="G21" s="28" t="s">
        <v>12</v>
      </c>
      <c r="H21" s="15">
        <f>H18+H20</f>
        <v>922.72</v>
      </c>
      <c r="I21" s="15">
        <f>I18+I20</f>
        <v>16.364285714285714</v>
      </c>
      <c r="K21" s="21"/>
      <c r="O21" s="2" t="s">
        <v>13</v>
      </c>
    </row>
    <row r="22" spans="1:15" ht="30" customHeight="1" x14ac:dyDescent="0.35">
      <c r="A22" s="20"/>
      <c r="C22" s="28" t="s">
        <v>14</v>
      </c>
      <c r="D22" s="13">
        <v>56</v>
      </c>
      <c r="G22" s="28" t="s">
        <v>15</v>
      </c>
      <c r="H22" s="15">
        <f>H21*D19</f>
        <v>184.54400000000001</v>
      </c>
      <c r="I22" s="15">
        <f>+I21*D19</f>
        <v>3.2728571428571431</v>
      </c>
      <c r="K22" s="21"/>
      <c r="O22" s="2" t="s">
        <v>16</v>
      </c>
    </row>
    <row r="23" spans="1:15" ht="30" customHeight="1" x14ac:dyDescent="0.35">
      <c r="A23" s="20"/>
      <c r="H23" s="38"/>
      <c r="I23" s="39"/>
      <c r="K23" s="21"/>
      <c r="O23" s="2" t="s">
        <v>17</v>
      </c>
    </row>
    <row r="24" spans="1:15" ht="30" customHeight="1" x14ac:dyDescent="0.35">
      <c r="A24" s="20"/>
      <c r="I24" s="22"/>
      <c r="K24" s="21"/>
      <c r="O24" s="2" t="s">
        <v>41</v>
      </c>
    </row>
    <row r="25" spans="1:15" ht="30" customHeight="1" x14ac:dyDescent="0.35">
      <c r="A25" s="20"/>
      <c r="C25" s="28" t="s">
        <v>18</v>
      </c>
      <c r="D25" s="40">
        <f ca="1">TODAY()</f>
        <v>45721</v>
      </c>
      <c r="G25" s="10" t="s">
        <v>19</v>
      </c>
      <c r="H25" s="41">
        <f>H21+H22</f>
        <v>1107.2640000000001</v>
      </c>
      <c r="I25" s="41">
        <f>I21+I22</f>
        <v>19.637142857142855</v>
      </c>
      <c r="K25" s="21"/>
      <c r="O25" s="2" t="s">
        <v>42</v>
      </c>
    </row>
    <row r="26" spans="1:15" ht="30" customHeight="1" x14ac:dyDescent="0.35">
      <c r="A26" s="20"/>
      <c r="C26" s="26"/>
      <c r="D26" s="27"/>
      <c r="G26" s="10" t="s">
        <v>45</v>
      </c>
      <c r="H26" s="41">
        <f>H25/D17</f>
        <v>1107.2640000000001</v>
      </c>
      <c r="I26" s="41">
        <f>I25/D17</f>
        <v>19.637142857142855</v>
      </c>
      <c r="K26" s="21"/>
    </row>
    <row r="27" spans="1:15" ht="30" customHeight="1" x14ac:dyDescent="0.35">
      <c r="A27" s="20"/>
      <c r="I27" s="22"/>
      <c r="K27" s="21"/>
    </row>
    <row r="28" spans="1:15" ht="30" customHeight="1" x14ac:dyDescent="0.35">
      <c r="A28" s="20"/>
      <c r="C28" s="42" t="s">
        <v>20</v>
      </c>
      <c r="D28" s="42"/>
      <c r="E28" s="42"/>
      <c r="F28" s="42"/>
      <c r="G28" s="42" t="s">
        <v>21</v>
      </c>
      <c r="H28" s="42"/>
      <c r="I28" s="42"/>
      <c r="K28" s="21"/>
    </row>
    <row r="29" spans="1:15" ht="30" customHeight="1" x14ac:dyDescent="0.35">
      <c r="A29" s="20"/>
      <c r="C29" s="28" t="s">
        <v>22</v>
      </c>
      <c r="D29" s="28" t="s">
        <v>23</v>
      </c>
      <c r="E29" s="28" t="s">
        <v>24</v>
      </c>
      <c r="F29" s="28" t="s">
        <v>25</v>
      </c>
      <c r="G29" s="28" t="s">
        <v>26</v>
      </c>
      <c r="H29" s="28" t="s">
        <v>25</v>
      </c>
      <c r="I29" s="28" t="s">
        <v>27</v>
      </c>
      <c r="J29" s="28" t="s">
        <v>28</v>
      </c>
      <c r="K29" s="21"/>
    </row>
    <row r="30" spans="1:15" ht="30" customHeight="1" x14ac:dyDescent="0.35">
      <c r="A30" s="20"/>
      <c r="B30" s="11">
        <v>1</v>
      </c>
      <c r="C30" s="3" t="s">
        <v>29</v>
      </c>
      <c r="D30" s="12">
        <v>200</v>
      </c>
      <c r="E30" s="13">
        <v>30</v>
      </c>
      <c r="F30" s="3" t="s">
        <v>17</v>
      </c>
      <c r="G30" s="13">
        <v>6</v>
      </c>
      <c r="H30" s="3" t="s">
        <v>17</v>
      </c>
      <c r="I30" s="4">
        <f>IF(ISERROR((G30*D30)/E30),"-",((G30*D30)/E30))</f>
        <v>40</v>
      </c>
      <c r="J30" s="4">
        <f>IF(ISERROR(I30/D22),"-",(I30/D22))</f>
        <v>0.7142857142857143</v>
      </c>
      <c r="K30" s="21"/>
    </row>
    <row r="31" spans="1:15" ht="30" customHeight="1" x14ac:dyDescent="0.35">
      <c r="A31" s="20"/>
      <c r="B31" s="11">
        <v>2</v>
      </c>
      <c r="C31" s="3" t="s">
        <v>30</v>
      </c>
      <c r="D31" s="12">
        <v>150</v>
      </c>
      <c r="E31" s="13">
        <v>390</v>
      </c>
      <c r="F31" s="3" t="s">
        <v>11</v>
      </c>
      <c r="G31" s="13">
        <v>390</v>
      </c>
      <c r="H31" s="3" t="s">
        <v>11</v>
      </c>
      <c r="I31" s="4">
        <f t="shared" ref="I31:I49" si="0">IF(ISERROR((G31*D31)/E31),"-",((G31*D31)/E31))</f>
        <v>150</v>
      </c>
      <c r="J31" s="4">
        <f>IF(ISERROR(I31/D22),"-",(I31/D22))</f>
        <v>2.6785714285714284</v>
      </c>
      <c r="K31" s="21"/>
    </row>
    <row r="32" spans="1:15" ht="30" customHeight="1" x14ac:dyDescent="0.35">
      <c r="A32" s="20"/>
      <c r="B32" s="11">
        <v>3</v>
      </c>
      <c r="C32" s="3" t="s">
        <v>31</v>
      </c>
      <c r="D32" s="12">
        <v>70</v>
      </c>
      <c r="E32" s="13">
        <v>390</v>
      </c>
      <c r="F32" s="3" t="s">
        <v>11</v>
      </c>
      <c r="G32" s="13">
        <v>390</v>
      </c>
      <c r="H32" s="3" t="s">
        <v>11</v>
      </c>
      <c r="I32" s="4">
        <f t="shared" si="0"/>
        <v>70</v>
      </c>
      <c r="J32" s="4">
        <f>IF(ISERROR(I32/D22),"-",(I32/D22))</f>
        <v>1.25</v>
      </c>
      <c r="K32" s="21"/>
    </row>
    <row r="33" spans="1:11" ht="30" customHeight="1" x14ac:dyDescent="0.35">
      <c r="A33" s="20"/>
      <c r="B33" s="11">
        <v>4</v>
      </c>
      <c r="C33" s="3" t="s">
        <v>32</v>
      </c>
      <c r="D33" s="12">
        <v>600</v>
      </c>
      <c r="E33" s="13">
        <v>900</v>
      </c>
      <c r="F33" s="3" t="s">
        <v>11</v>
      </c>
      <c r="G33" s="13">
        <f>28*3</f>
        <v>84</v>
      </c>
      <c r="H33" s="3" t="s">
        <v>11</v>
      </c>
      <c r="I33" s="4">
        <f t="shared" si="0"/>
        <v>56</v>
      </c>
      <c r="J33" s="4">
        <f>IF(ISERROR(I33/D22),"-",(I33/D22))</f>
        <v>1</v>
      </c>
      <c r="K33" s="21"/>
    </row>
    <row r="34" spans="1:11" ht="30" customHeight="1" x14ac:dyDescent="0.35">
      <c r="A34" s="20"/>
      <c r="B34" s="11">
        <v>5</v>
      </c>
      <c r="C34" s="3"/>
      <c r="D34" s="12"/>
      <c r="E34" s="13"/>
      <c r="F34" s="3"/>
      <c r="G34" s="13"/>
      <c r="H34" s="3"/>
      <c r="I34" s="4" t="str">
        <f t="shared" si="0"/>
        <v>-</v>
      </c>
      <c r="J34" s="4" t="str">
        <f>IF(ISERROR(I34/D22),"-",(I34/D22))</f>
        <v>-</v>
      </c>
      <c r="K34" s="21"/>
    </row>
    <row r="35" spans="1:11" ht="30" customHeight="1" x14ac:dyDescent="0.35">
      <c r="A35" s="20"/>
      <c r="B35" s="11">
        <v>6</v>
      </c>
      <c r="C35" s="3"/>
      <c r="D35" s="12"/>
      <c r="E35" s="13"/>
      <c r="F35" s="3"/>
      <c r="G35" s="13"/>
      <c r="H35" s="3"/>
      <c r="I35" s="4" t="str">
        <f t="shared" si="0"/>
        <v>-</v>
      </c>
      <c r="J35" s="4" t="str">
        <f>IF(ISERROR(I35/D22),"-",(I35/D22))</f>
        <v>-</v>
      </c>
      <c r="K35" s="21"/>
    </row>
    <row r="36" spans="1:11" ht="30" customHeight="1" x14ac:dyDescent="0.35">
      <c r="A36" s="20"/>
      <c r="B36" s="11">
        <v>7</v>
      </c>
      <c r="C36" s="3"/>
      <c r="D36" s="12"/>
      <c r="E36" s="13"/>
      <c r="F36" s="3"/>
      <c r="G36" s="13"/>
      <c r="H36" s="3"/>
      <c r="I36" s="4" t="str">
        <f t="shared" si="0"/>
        <v>-</v>
      </c>
      <c r="J36" s="4" t="str">
        <f>IF(ISERROR(I36/D22),"-",(I36/D22))</f>
        <v>-</v>
      </c>
      <c r="K36" s="21"/>
    </row>
    <row r="37" spans="1:11" ht="30" customHeight="1" x14ac:dyDescent="0.35">
      <c r="A37" s="20"/>
      <c r="B37" s="11">
        <v>8</v>
      </c>
      <c r="C37" s="3"/>
      <c r="D37" s="12"/>
      <c r="E37" s="13"/>
      <c r="F37" s="3"/>
      <c r="G37" s="13"/>
      <c r="H37" s="3"/>
      <c r="I37" s="4" t="str">
        <f t="shared" si="0"/>
        <v>-</v>
      </c>
      <c r="J37" s="4" t="str">
        <f>IF(ISERROR(I37/D22),"-",(I37/D22))</f>
        <v>-</v>
      </c>
      <c r="K37" s="21"/>
    </row>
    <row r="38" spans="1:11" ht="30" customHeight="1" x14ac:dyDescent="0.35">
      <c r="A38" s="20"/>
      <c r="B38" s="11">
        <v>9</v>
      </c>
      <c r="C38" s="3"/>
      <c r="D38" s="12"/>
      <c r="E38" s="13"/>
      <c r="F38" s="3"/>
      <c r="G38" s="13"/>
      <c r="H38" s="3"/>
      <c r="I38" s="4" t="str">
        <f t="shared" si="0"/>
        <v>-</v>
      </c>
      <c r="J38" s="4" t="str">
        <f>IF(ISERROR(I38/D22),"-",(I38/D22))</f>
        <v>-</v>
      </c>
      <c r="K38" s="21"/>
    </row>
    <row r="39" spans="1:11" ht="30" customHeight="1" x14ac:dyDescent="0.35">
      <c r="A39" s="20"/>
      <c r="B39" s="11">
        <v>10</v>
      </c>
      <c r="C39" s="3"/>
      <c r="D39" s="12"/>
      <c r="E39" s="13"/>
      <c r="F39" s="3"/>
      <c r="G39" s="13"/>
      <c r="H39" s="3"/>
      <c r="I39" s="4" t="str">
        <f>IF(ISERROR((G39*D39)/E39),"-",((G39*D39)/E39))</f>
        <v>-</v>
      </c>
      <c r="J39" s="4" t="str">
        <f>IF(ISERROR(I39/D22),"-",(I39/D22))</f>
        <v>-</v>
      </c>
      <c r="K39" s="21"/>
    </row>
    <row r="40" spans="1:11" ht="30" customHeight="1" x14ac:dyDescent="0.35">
      <c r="A40" s="20"/>
      <c r="B40" s="11">
        <v>11</v>
      </c>
      <c r="C40" s="3"/>
      <c r="D40" s="12"/>
      <c r="E40" s="13"/>
      <c r="F40" s="3"/>
      <c r="G40" s="13"/>
      <c r="H40" s="3"/>
      <c r="I40" s="4" t="str">
        <f t="shared" si="0"/>
        <v>-</v>
      </c>
      <c r="J40" s="4" t="str">
        <f>IF(ISERROR(I40/D22),"-",(I40/D22))</f>
        <v>-</v>
      </c>
      <c r="K40" s="21"/>
    </row>
    <row r="41" spans="1:11" ht="30" customHeight="1" x14ac:dyDescent="0.35">
      <c r="A41" s="20"/>
      <c r="B41" s="11">
        <v>12</v>
      </c>
      <c r="C41" s="3"/>
      <c r="D41" s="12"/>
      <c r="E41" s="13"/>
      <c r="F41" s="3"/>
      <c r="G41" s="13"/>
      <c r="H41" s="3"/>
      <c r="I41" s="4" t="str">
        <f t="shared" si="0"/>
        <v>-</v>
      </c>
      <c r="J41" s="4" t="str">
        <f>IF(ISERROR(I41/D22),"-",(I41/D22))</f>
        <v>-</v>
      </c>
      <c r="K41" s="21"/>
    </row>
    <row r="42" spans="1:11" ht="30" customHeight="1" x14ac:dyDescent="0.35">
      <c r="A42" s="20"/>
      <c r="B42" s="11">
        <v>13</v>
      </c>
      <c r="C42" s="3"/>
      <c r="D42" s="12"/>
      <c r="E42" s="13"/>
      <c r="F42" s="3"/>
      <c r="G42" s="13"/>
      <c r="H42" s="3"/>
      <c r="I42" s="4" t="str">
        <f t="shared" si="0"/>
        <v>-</v>
      </c>
      <c r="J42" s="4" t="str">
        <f>IF(ISERROR(I42/D22),"-",(I42/D22))</f>
        <v>-</v>
      </c>
      <c r="K42" s="21"/>
    </row>
    <row r="43" spans="1:11" ht="30" customHeight="1" x14ac:dyDescent="0.35">
      <c r="A43" s="20"/>
      <c r="B43" s="11">
        <v>14</v>
      </c>
      <c r="C43" s="3"/>
      <c r="D43" s="12"/>
      <c r="E43" s="13"/>
      <c r="F43" s="3"/>
      <c r="G43" s="13"/>
      <c r="H43" s="3"/>
      <c r="I43" s="4" t="str">
        <f t="shared" si="0"/>
        <v>-</v>
      </c>
      <c r="J43" s="4" t="str">
        <f>IF(ISERROR(I43/D22),"-",(I43/D22))</f>
        <v>-</v>
      </c>
      <c r="K43" s="21"/>
    </row>
    <row r="44" spans="1:11" ht="30" customHeight="1" x14ac:dyDescent="0.35">
      <c r="A44" s="20"/>
      <c r="B44" s="11">
        <v>15</v>
      </c>
      <c r="C44" s="3"/>
      <c r="D44" s="12"/>
      <c r="E44" s="13"/>
      <c r="F44" s="3"/>
      <c r="G44" s="13"/>
      <c r="H44" s="3"/>
      <c r="I44" s="4" t="str">
        <f t="shared" si="0"/>
        <v>-</v>
      </c>
      <c r="J44" s="4" t="str">
        <f>IF(ISERROR(I44/D22),"-",(I44/D22))</f>
        <v>-</v>
      </c>
      <c r="K44" s="21"/>
    </row>
    <row r="45" spans="1:11" ht="30" customHeight="1" x14ac:dyDescent="0.35">
      <c r="A45" s="20"/>
      <c r="B45" s="11">
        <v>16</v>
      </c>
      <c r="C45" s="3"/>
      <c r="D45" s="12"/>
      <c r="E45" s="13"/>
      <c r="F45" s="3"/>
      <c r="G45" s="13"/>
      <c r="H45" s="3"/>
      <c r="I45" s="4" t="str">
        <f t="shared" si="0"/>
        <v>-</v>
      </c>
      <c r="J45" s="4" t="str">
        <f>IF(ISERROR(I45/D22),"-",(I45/D22))</f>
        <v>-</v>
      </c>
      <c r="K45" s="21"/>
    </row>
    <row r="46" spans="1:11" ht="30" customHeight="1" x14ac:dyDescent="0.35">
      <c r="A46" s="20"/>
      <c r="B46" s="11">
        <v>17</v>
      </c>
      <c r="C46" s="3"/>
      <c r="D46" s="12"/>
      <c r="E46" s="13"/>
      <c r="F46" s="3"/>
      <c r="G46" s="13"/>
      <c r="H46" s="3"/>
      <c r="I46" s="4" t="str">
        <f t="shared" si="0"/>
        <v>-</v>
      </c>
      <c r="J46" s="4" t="str">
        <f>IF(ISERROR(I46/D22),"-",(I46/D22))</f>
        <v>-</v>
      </c>
      <c r="K46" s="21"/>
    </row>
    <row r="47" spans="1:11" ht="30" customHeight="1" x14ac:dyDescent="0.35">
      <c r="A47" s="20"/>
      <c r="B47" s="11">
        <v>18</v>
      </c>
      <c r="C47" s="3"/>
      <c r="D47" s="12"/>
      <c r="E47" s="13"/>
      <c r="F47" s="3"/>
      <c r="G47" s="13"/>
      <c r="H47" s="3"/>
      <c r="I47" s="4" t="str">
        <f t="shared" si="0"/>
        <v>-</v>
      </c>
      <c r="J47" s="4" t="str">
        <f>IF(ISERROR(I47/D22),"-",(I47/D22))</f>
        <v>-</v>
      </c>
      <c r="K47" s="21"/>
    </row>
    <row r="48" spans="1:11" ht="30" customHeight="1" x14ac:dyDescent="0.35">
      <c r="A48" s="20"/>
      <c r="B48" s="11">
        <v>19</v>
      </c>
      <c r="C48" s="3"/>
      <c r="D48" s="12"/>
      <c r="E48" s="13"/>
      <c r="F48" s="3"/>
      <c r="G48" s="13"/>
      <c r="H48" s="3"/>
      <c r="I48" s="4" t="str">
        <f t="shared" si="0"/>
        <v>-</v>
      </c>
      <c r="J48" s="4" t="str">
        <f>IF(ISERROR(I48/D22),"-",(I48/D22))</f>
        <v>-</v>
      </c>
      <c r="K48" s="21"/>
    </row>
    <row r="49" spans="1:11" ht="30" customHeight="1" x14ac:dyDescent="0.35">
      <c r="A49" s="20"/>
      <c r="B49" s="11">
        <v>20</v>
      </c>
      <c r="C49" s="3"/>
      <c r="D49" s="12"/>
      <c r="E49" s="13"/>
      <c r="F49" s="3"/>
      <c r="G49" s="13"/>
      <c r="H49" s="3"/>
      <c r="I49" s="4" t="str">
        <f t="shared" si="0"/>
        <v>-</v>
      </c>
      <c r="J49" s="4" t="str">
        <f>IF(ISERROR(I49/D22),"-",(I49/D22))</f>
        <v>-</v>
      </c>
      <c r="K49" s="21"/>
    </row>
    <row r="50" spans="1:11" ht="30" customHeight="1" x14ac:dyDescent="0.35">
      <c r="A50" s="20"/>
      <c r="K50" s="21"/>
    </row>
    <row r="51" spans="1:11" ht="30" customHeight="1" x14ac:dyDescent="0.35">
      <c r="A51" s="20"/>
      <c r="I51" s="28" t="s">
        <v>33</v>
      </c>
      <c r="J51" s="28" t="s">
        <v>34</v>
      </c>
      <c r="K51" s="21"/>
    </row>
    <row r="52" spans="1:11" ht="30" customHeight="1" x14ac:dyDescent="0.35">
      <c r="A52" s="20"/>
      <c r="G52" s="42" t="s">
        <v>35</v>
      </c>
      <c r="H52" s="42"/>
      <c r="I52" s="14">
        <f>SUM(I30:I49)</f>
        <v>316</v>
      </c>
      <c r="J52" s="14">
        <f>SUM(J30:J49)</f>
        <v>5.6428571428571423</v>
      </c>
      <c r="K52" s="21"/>
    </row>
    <row r="53" spans="1:11" x14ac:dyDescent="0.35">
      <c r="A53" s="20"/>
      <c r="K53" s="21"/>
    </row>
    <row r="54" spans="1:11" x14ac:dyDescent="0.35">
      <c r="A54" s="20"/>
      <c r="K54" s="21"/>
    </row>
    <row r="55" spans="1:11" x14ac:dyDescent="0.35">
      <c r="A55" s="20"/>
      <c r="K55" s="21"/>
    </row>
    <row r="56" spans="1:11" ht="19" thickBot="1" x14ac:dyDescent="0.4">
      <c r="A56" s="23"/>
      <c r="B56" s="24"/>
      <c r="C56" s="24"/>
      <c r="D56" s="24"/>
      <c r="E56" s="24"/>
      <c r="F56" s="24"/>
      <c r="G56" s="24"/>
      <c r="H56" s="24"/>
      <c r="I56" s="24"/>
      <c r="J56" s="24"/>
      <c r="K56" s="25"/>
    </row>
    <row r="57" spans="1:11" ht="19" thickTop="1" x14ac:dyDescent="0.35"/>
  </sheetData>
  <sheetProtection password="ED23" sheet="1" objects="1" scenarios="1"/>
  <mergeCells count="4">
    <mergeCell ref="H14:I14"/>
    <mergeCell ref="C28:F28"/>
    <mergeCell ref="G28:I28"/>
    <mergeCell ref="G52:H52"/>
  </mergeCells>
  <dataValidations count="1">
    <dataValidation type="list" allowBlank="1" showInputMessage="1" showErrorMessage="1" sqref="F30:F49 H30:H49" xr:uid="{00000000-0002-0000-0100-000000000000}">
      <formula1>$O$19:$O$34</formula1>
    </dataValidation>
  </dataValidations>
  <pageMargins left="0.7" right="0.7" top="0.75" bottom="0.75" header="0.3" footer="0.3"/>
  <pageSetup orientation="portrait" r:id="rId1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G17:M24"/>
  <sheetViews>
    <sheetView showGridLines="0" zoomScale="70" zoomScaleNormal="70" workbookViewId="0">
      <selection activeCell="F27" sqref="F27"/>
    </sheetView>
  </sheetViews>
  <sheetFormatPr defaultColWidth="11.453125" defaultRowHeight="14.5" x14ac:dyDescent="0.35"/>
  <cols>
    <col min="1" max="6" width="11.453125" style="1"/>
    <col min="7" max="7" width="17.7265625" style="1" bestFit="1" customWidth="1"/>
    <col min="8" max="8" width="11.7265625" style="1" bestFit="1" customWidth="1"/>
    <col min="9" max="9" width="11.54296875" style="1" bestFit="1" customWidth="1"/>
    <col min="10" max="10" width="12" style="1" bestFit="1" customWidth="1"/>
    <col min="11" max="11" width="19" style="1" bestFit="1" customWidth="1"/>
    <col min="12" max="12" width="12" style="1" bestFit="1" customWidth="1"/>
    <col min="13" max="13" width="14.26953125" style="1" bestFit="1" customWidth="1"/>
    <col min="14" max="16384" width="11.453125" style="1"/>
  </cols>
  <sheetData>
    <row r="17" spans="7:13" ht="31" x14ac:dyDescent="0.7">
      <c r="G17" s="30"/>
      <c r="H17" s="31"/>
      <c r="I17" s="31"/>
      <c r="J17" s="32" t="s">
        <v>9</v>
      </c>
      <c r="K17" s="32" t="s">
        <v>11</v>
      </c>
      <c r="L17" s="32" t="s">
        <v>16</v>
      </c>
      <c r="M17" s="32" t="s">
        <v>36</v>
      </c>
    </row>
    <row r="18" spans="7:13" ht="31" x14ac:dyDescent="0.35">
      <c r="G18" s="32" t="s">
        <v>37</v>
      </c>
      <c r="H18" s="33">
        <v>1</v>
      </c>
      <c r="I18" s="34"/>
      <c r="J18" s="35">
        <f>H18</f>
        <v>1</v>
      </c>
      <c r="K18" s="35">
        <f>H18*1000</f>
        <v>1000</v>
      </c>
      <c r="L18" s="35">
        <f>H18*2.20462</f>
        <v>2.2046199999999998</v>
      </c>
      <c r="M18" s="35">
        <f>H18*35.274</f>
        <v>35.274000000000001</v>
      </c>
    </row>
    <row r="19" spans="7:13" ht="31" x14ac:dyDescent="0.35">
      <c r="G19" s="31"/>
      <c r="H19" s="34"/>
      <c r="I19" s="34"/>
      <c r="J19" s="36"/>
      <c r="K19" s="36"/>
      <c r="L19" s="36"/>
      <c r="M19" s="36"/>
    </row>
    <row r="20" spans="7:13" ht="31" x14ac:dyDescent="0.35">
      <c r="G20" s="32" t="s">
        <v>38</v>
      </c>
      <c r="H20" s="33">
        <v>1</v>
      </c>
      <c r="I20" s="34"/>
      <c r="J20" s="35">
        <f>H20*0.453592</f>
        <v>0.453592</v>
      </c>
      <c r="K20" s="35">
        <f>H20*453.592</f>
        <v>453.59199999999998</v>
      </c>
      <c r="L20" s="35">
        <f>H20</f>
        <v>1</v>
      </c>
      <c r="M20" s="35">
        <f>H20*16</f>
        <v>16</v>
      </c>
    </row>
    <row r="21" spans="7:13" ht="31" x14ac:dyDescent="0.35">
      <c r="G21" s="31"/>
      <c r="H21" s="34"/>
      <c r="I21" s="34"/>
      <c r="J21" s="36"/>
      <c r="K21" s="36"/>
      <c r="L21" s="36"/>
      <c r="M21" s="36"/>
    </row>
    <row r="22" spans="7:13" ht="31" x14ac:dyDescent="0.35">
      <c r="G22" s="32" t="s">
        <v>39</v>
      </c>
      <c r="H22" s="33">
        <v>1</v>
      </c>
      <c r="I22" s="34"/>
      <c r="J22" s="35">
        <f>H22/1000</f>
        <v>1E-3</v>
      </c>
      <c r="K22" s="35">
        <f>H22</f>
        <v>1</v>
      </c>
      <c r="L22" s="35">
        <f>J22*2.20462</f>
        <v>2.20462E-3</v>
      </c>
      <c r="M22" s="35">
        <f>H22*0.035274</f>
        <v>3.5274E-2</v>
      </c>
    </row>
    <row r="23" spans="7:13" ht="31" x14ac:dyDescent="0.7">
      <c r="G23" s="30"/>
      <c r="H23" s="30"/>
      <c r="I23" s="30"/>
      <c r="J23" s="37"/>
      <c r="K23" s="37"/>
      <c r="L23" s="37"/>
      <c r="M23" s="36"/>
    </row>
    <row r="24" spans="7:13" ht="31" x14ac:dyDescent="0.7">
      <c r="G24" s="32" t="s">
        <v>40</v>
      </c>
      <c r="H24" s="33">
        <v>1</v>
      </c>
      <c r="I24" s="30"/>
      <c r="J24" s="35">
        <f>K24/1000</f>
        <v>2.83495E-2</v>
      </c>
      <c r="K24" s="35">
        <f>H24*28.3495</f>
        <v>28.349499999999999</v>
      </c>
      <c r="L24" s="35">
        <f>J24*2.20462</f>
        <v>6.2499874689999992E-2</v>
      </c>
      <c r="M24" s="35">
        <f>H24</f>
        <v>1</v>
      </c>
    </row>
  </sheetData>
  <sheetProtection password="ED23" sheet="1" objects="1" scenarios="1"/>
  <pageMargins left="0.7" right="0.7" top="0.75" bottom="0.75" header="0.3" footer="0.3"/>
  <drawing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INSTRUCCIONES</vt:lpstr>
      <vt:lpstr>PLANTILLA</vt:lpstr>
      <vt:lpstr>CONVERSION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carias</dc:creator>
  <cp:lastModifiedBy>Rosmeri Benoit</cp:lastModifiedBy>
  <cp:lastPrinted>2023-07-07T13:05:13Z</cp:lastPrinted>
  <dcterms:created xsi:type="dcterms:W3CDTF">2023-07-02T11:14:32Z</dcterms:created>
  <dcterms:modified xsi:type="dcterms:W3CDTF">2025-03-05T15:37:04Z</dcterms:modified>
</cp:coreProperties>
</file>